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Бюджет розн" sheetId="1" r:id="rId1"/>
    <sheet name="Лист1" sheetId="2" state="hidden" r:id="rId2"/>
    <sheet name="Лист2" sheetId="3" state="hidden" r:id="rId3"/>
  </sheets>
  <externalReferences>
    <externalReference r:id="rId6"/>
  </externalReferences>
  <definedNames>
    <definedName name="_xlnm.Print_Area" localSheetId="0">'Бюджет розн'!$A$1:$L$40</definedName>
    <definedName name="Excel_BuiltIn_Print_Area_22_1">#REF!</definedName>
    <definedName name="Excel_BuiltIn_Print_Area_23_1">#REF!</definedName>
    <definedName name="Excel_BuiltIn_Print_Area_23_1_1">"$#ССЫЛ!.$A$1:$L$69"</definedName>
    <definedName name="Excel_BuiltIn_Print_Area_25_1">#REF!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B17" authorId="0">
      <text>
        <r>
          <rPr>
            <b/>
            <sz val="9"/>
            <color indexed="8"/>
            <rFont val="Tahoma"/>
            <family val="2"/>
          </rPr>
          <t xml:space="preserve">ИМОС БАЗА ДАННЫХ:
</t>
        </r>
        <r>
          <rPr>
            <sz val="9"/>
            <color indexed="8"/>
            <rFont val="Tahoma"/>
            <family val="2"/>
          </rPr>
          <t>1347</t>
        </r>
      </text>
    </comment>
    <comment ref="B18" authorId="0">
      <text>
        <r>
          <rPr>
            <b/>
            <sz val="9"/>
            <color indexed="8"/>
            <rFont val="Tahoma"/>
            <family val="2"/>
          </rPr>
          <t xml:space="preserve">ИМОС БАЗА ДАННЫХ:
</t>
        </r>
        <r>
          <rPr>
            <sz val="9"/>
            <color indexed="8"/>
            <rFont val="Tahoma"/>
            <family val="2"/>
          </rPr>
          <t>1348</t>
        </r>
      </text>
    </comment>
  </commentList>
</comments>
</file>

<file path=xl/sharedStrings.xml><?xml version="1.0" encoding="utf-8"?>
<sst xmlns="http://schemas.openxmlformats.org/spreadsheetml/2006/main" count="120" uniqueCount="76">
  <si>
    <t>"БЮДЖЕТ"  розничный прайс-лист</t>
  </si>
  <si>
    <t>Изготавливается в цвете: "430 Дуб Шамони светлый", каркас всех шкафов и подставка под системный блок "030 Серый", экраны "430 Дуб Шамони светлый", "160 Орех Онтарио"</t>
  </si>
  <si>
    <t xml:space="preserve"> из плиты толщиной 16 мм, кромка всех изделий - ПВХ 0,45 или 1 мм серая. Стекло в шкафах прозрачное. Задняя стенка ХДФ.</t>
  </si>
  <si>
    <t>Складская программа</t>
  </si>
  <si>
    <t xml:space="preserve">     МОДЕЛЬ    /   АРТ.  /  РАЗМЕР,мм / ЦЕНА, </t>
  </si>
  <si>
    <t xml:space="preserve">                                     ( В х Ш х Г )      руб.</t>
  </si>
  <si>
    <t xml:space="preserve">С Т О Л Ы    И   Т У М Б Ы </t>
  </si>
  <si>
    <t>Ш К А Ф Ы  и А К С Е С С У А Р Ы</t>
  </si>
  <si>
    <t>К О М П О Н О В К И</t>
  </si>
  <si>
    <t xml:space="preserve">      СТОЛ ПИСЬМЕННЫЙ</t>
  </si>
  <si>
    <t>ШКАФ ЗАКРЫТЫЙ</t>
  </si>
  <si>
    <t>740Х800Х600</t>
  </si>
  <si>
    <t>753х716х349</t>
  </si>
  <si>
    <t>ШКАФ</t>
  </si>
  <si>
    <t>740Х1200Х600</t>
  </si>
  <si>
    <t>740Х1360Х600</t>
  </si>
  <si>
    <t>ШКАФ ОТКРЫТЫЙ</t>
  </si>
  <si>
    <t>1810х716х333</t>
  </si>
  <si>
    <t xml:space="preserve">     СТОЛ ПИСЬМЕННЫЙ </t>
  </si>
  <si>
    <r>
      <rPr>
        <sz val="10"/>
        <rFont val="Arial Cyr"/>
        <family val="2"/>
      </rPr>
      <t xml:space="preserve">      (</t>
    </r>
    <r>
      <rPr>
        <u val="single"/>
        <sz val="10"/>
        <rFont val="Arial Cyr"/>
        <family val="2"/>
      </rPr>
      <t>правый</t>
    </r>
    <r>
      <rPr>
        <sz val="10"/>
        <rFont val="Arial Cyr"/>
        <family val="2"/>
      </rPr>
      <t>, левый)</t>
    </r>
  </si>
  <si>
    <t>740Х1360Х900</t>
  </si>
  <si>
    <t>ШКАФ ПОЛУЗАКРЫТЫЙ</t>
  </si>
  <si>
    <t>СТОЛ</t>
  </si>
  <si>
    <t>1810х716х349</t>
  </si>
  <si>
    <t>ТУМБА</t>
  </si>
  <si>
    <t>ПОДСТАВКА</t>
  </si>
  <si>
    <t xml:space="preserve">  ТУМБА ВЫКАТНАЯ</t>
  </si>
  <si>
    <t>521х398х406</t>
  </si>
  <si>
    <t>ШКАФ ЗАКРЫТЫЙ СО СТЕКЛОМ</t>
  </si>
  <si>
    <t>CТОЛ</t>
  </si>
  <si>
    <t xml:space="preserve">   ТУМБА СТАЦИОНАРНАЯ</t>
  </si>
  <si>
    <t>740Х400Х600</t>
  </si>
  <si>
    <t>ПОЛКА</t>
  </si>
  <si>
    <t xml:space="preserve">   ТУМБА ДЛЯ ОРГТЕХНИКИ</t>
  </si>
  <si>
    <t>740Х720Х600</t>
  </si>
  <si>
    <t xml:space="preserve">  ЭКРАН (без  крепления)</t>
  </si>
  <si>
    <t>ШКАФ ДЛЯ ОДЕЖДЫ</t>
  </si>
  <si>
    <t xml:space="preserve"> 430х1200х16</t>
  </si>
  <si>
    <t xml:space="preserve"> 430х1360х16</t>
  </si>
  <si>
    <t>ЭКРАН</t>
  </si>
  <si>
    <t>СТРУБЦИНА ДЛЯ ЭКРАНА  (2ШТ.)</t>
  </si>
  <si>
    <t>ПОЛКА НАВЕСНАЯ</t>
  </si>
  <si>
    <t>СТРУБЦИНА</t>
  </si>
  <si>
    <t>596Х632Х292</t>
  </si>
  <si>
    <t xml:space="preserve">   ПРИСТАВКА</t>
  </si>
  <si>
    <t xml:space="preserve"> ПОДСТАВКА ПОД СИСТЕМНЫЙ БЛОК</t>
  </si>
  <si>
    <t xml:space="preserve">Шкаф укомплектован выдвижной </t>
  </si>
  <si>
    <t>740Х600х600</t>
  </si>
  <si>
    <t>200х272х500</t>
  </si>
  <si>
    <t>штангой и полкой для головных</t>
  </si>
  <si>
    <t>уборов</t>
  </si>
  <si>
    <t>Серия</t>
  </si>
  <si>
    <t>Арт.</t>
  </si>
  <si>
    <t>Наименование</t>
  </si>
  <si>
    <t>Цена по прайсу руб.</t>
  </si>
  <si>
    <t>примечание</t>
  </si>
  <si>
    <t>Наценка</t>
  </si>
  <si>
    <t>Итоговая цена</t>
  </si>
  <si>
    <t>Наценка для  розн</t>
  </si>
  <si>
    <t>Бюджет</t>
  </si>
  <si>
    <t>Шкаф закрытый</t>
  </si>
  <si>
    <t>Шкаф открытый</t>
  </si>
  <si>
    <t>Шкаф полузакрытый</t>
  </si>
  <si>
    <t>Шкаф закрытый со стеклом</t>
  </si>
  <si>
    <t>Шкаф для одежды</t>
  </si>
  <si>
    <t>Тумба выкатная</t>
  </si>
  <si>
    <t>Тумба стационарная</t>
  </si>
  <si>
    <t>Стол рабочий</t>
  </si>
  <si>
    <t>Стол рабочий левый</t>
  </si>
  <si>
    <t>Стол рабочий правый</t>
  </si>
  <si>
    <t>Приставка (сектор 90⁰)</t>
  </si>
  <si>
    <t>Экран</t>
  </si>
  <si>
    <t>Струбцины для экранов (2шт.)</t>
  </si>
  <si>
    <t>Полка навесная</t>
  </si>
  <si>
    <t>Подставка под системный блок</t>
  </si>
  <si>
    <t>цены действительны с 16.08.2018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</si>
</sst>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\ #,##0.00&quot;р. &quot;;\-#,##0.00&quot;р. &quot;;&quot; -&quot;#&quot;р. &quot;;@\ "/>
    <numFmt numFmtId="167" formatCode="#,##0"/>
  </numFmts>
  <fonts count="14">
    <font>
      <sz val="10"/>
      <name val="Arial Cyr"/>
      <family val="2"/>
    </font>
    <font>
      <sz val="10"/>
      <name val="Arial"/>
      <family val="0"/>
    </font>
    <font>
      <sz val="10"/>
      <name val="Times New Roman Cyr"/>
      <family val="0"/>
    </font>
    <font>
      <b/>
      <sz val="10"/>
      <name val="Arial Cyr"/>
      <family val="2"/>
    </font>
    <font>
      <b/>
      <sz val="24"/>
      <color indexed="49"/>
      <name val="Tahoma"/>
      <family val="2"/>
    </font>
    <font>
      <sz val="9"/>
      <name val="Arial Cyr"/>
      <family val="2"/>
    </font>
    <font>
      <b/>
      <sz val="9"/>
      <name val="Arial Cyr"/>
      <family val="2"/>
    </font>
    <font>
      <u val="single"/>
      <sz val="10"/>
      <name val="Arial Cyr"/>
      <family val="2"/>
    </font>
    <font>
      <b/>
      <u val="single"/>
      <sz val="10"/>
      <name val="Arial Cyr"/>
      <family val="2"/>
    </font>
    <font>
      <b/>
      <sz val="9"/>
      <color indexed="49"/>
      <name val="Arial Cyr"/>
      <family val="2"/>
    </font>
    <font>
      <b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5" fontId="0" fillId="0" borderId="0" applyFill="0" applyBorder="0" applyAlignment="0" applyProtection="0"/>
  </cellStyleXfs>
  <cellXfs count="79">
    <xf numFmtId="164" fontId="0" fillId="0" borderId="0" xfId="0" applyAlignment="1">
      <alignment/>
    </xf>
    <xf numFmtId="164" fontId="0" fillId="2" borderId="0" xfId="0" applyFill="1" applyAlignment="1">
      <alignment horizontal="center"/>
    </xf>
    <xf numFmtId="164" fontId="3" fillId="2" borderId="0" xfId="0" applyFont="1" applyFill="1" applyAlignment="1">
      <alignment horizontal="left"/>
    </xf>
    <xf numFmtId="164" fontId="3" fillId="2" borderId="0" xfId="0" applyFont="1" applyFill="1" applyAlignment="1">
      <alignment horizontal="center"/>
    </xf>
    <xf numFmtId="164" fontId="0" fillId="2" borderId="0" xfId="0" applyFill="1" applyAlignment="1">
      <alignment/>
    </xf>
    <xf numFmtId="164" fontId="0" fillId="2" borderId="0" xfId="0" applyFill="1" applyAlignment="1">
      <alignment/>
    </xf>
    <xf numFmtId="164" fontId="4" fillId="2" borderId="1" xfId="0" applyFont="1" applyFill="1" applyBorder="1" applyAlignment="1">
      <alignment/>
    </xf>
    <xf numFmtId="164" fontId="3" fillId="2" borderId="1" xfId="0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/>
    </xf>
    <xf numFmtId="164" fontId="3" fillId="2" borderId="1" xfId="0" applyFont="1" applyFill="1" applyBorder="1" applyAlignment="1">
      <alignment horizontal="left" vertical="center"/>
    </xf>
    <xf numFmtId="164" fontId="0" fillId="2" borderId="1" xfId="0" applyFill="1" applyBorder="1" applyAlignment="1">
      <alignment horizontal="center" vertical="center"/>
    </xf>
    <xf numFmtId="164" fontId="0" fillId="2" borderId="1" xfId="0" applyFill="1" applyBorder="1" applyAlignment="1">
      <alignment horizontal="center"/>
    </xf>
    <xf numFmtId="164" fontId="5" fillId="2" borderId="0" xfId="0" applyFont="1" applyFill="1" applyBorder="1" applyAlignment="1">
      <alignment horizontal="left"/>
    </xf>
    <xf numFmtId="164" fontId="5" fillId="2" borderId="2" xfId="0" applyFont="1" applyFill="1" applyBorder="1" applyAlignment="1">
      <alignment horizontal="left"/>
    </xf>
    <xf numFmtId="164" fontId="5" fillId="2" borderId="3" xfId="0" applyFont="1" applyFill="1" applyBorder="1" applyAlignment="1">
      <alignment horizontal="left"/>
    </xf>
    <xf numFmtId="164" fontId="0" fillId="2" borderId="0" xfId="0" applyFill="1" applyBorder="1" applyAlignment="1">
      <alignment/>
    </xf>
    <xf numFmtId="164" fontId="5" fillId="3" borderId="4" xfId="0" applyFont="1" applyFill="1" applyBorder="1" applyAlignment="1">
      <alignment horizontal="center"/>
    </xf>
    <xf numFmtId="164" fontId="5" fillId="2" borderId="0" xfId="0" applyFont="1" applyFill="1" applyBorder="1" applyAlignment="1">
      <alignment horizontal="center"/>
    </xf>
    <xf numFmtId="164" fontId="5" fillId="2" borderId="4" xfId="0" applyFont="1" applyFill="1" applyBorder="1" applyAlignment="1">
      <alignment horizontal="center"/>
    </xf>
    <xf numFmtId="164" fontId="5" fillId="4" borderId="5" xfId="0" applyFont="1" applyFill="1" applyBorder="1" applyAlignment="1">
      <alignment horizontal="center"/>
    </xf>
    <xf numFmtId="164" fontId="5" fillId="4" borderId="6" xfId="0" applyFont="1" applyFill="1" applyBorder="1" applyAlignment="1">
      <alignment horizontal="center"/>
    </xf>
    <xf numFmtId="164" fontId="5" fillId="4" borderId="7" xfId="0" applyFont="1" applyFill="1" applyBorder="1" applyAlignment="1">
      <alignment horizontal="center"/>
    </xf>
    <xf numFmtId="164" fontId="0" fillId="2" borderId="8" xfId="0" applyFill="1" applyBorder="1" applyAlignment="1">
      <alignment horizontal="center"/>
    </xf>
    <xf numFmtId="164" fontId="5" fillId="2" borderId="7" xfId="0" applyFont="1" applyFill="1" applyBorder="1" applyAlignment="1">
      <alignment horizontal="left"/>
    </xf>
    <xf numFmtId="164" fontId="0" fillId="2" borderId="0" xfId="0" applyFill="1" applyBorder="1" applyAlignment="1">
      <alignment/>
    </xf>
    <xf numFmtId="164" fontId="0" fillId="2" borderId="9" xfId="0" applyFill="1" applyBorder="1" applyAlignment="1">
      <alignment/>
    </xf>
    <xf numFmtId="164" fontId="3" fillId="2" borderId="0" xfId="0" applyFont="1" applyFill="1" applyBorder="1" applyAlignment="1">
      <alignment horizontal="center"/>
    </xf>
    <xf numFmtId="164" fontId="0" fillId="2" borderId="0" xfId="0" applyFont="1" applyFill="1" applyBorder="1" applyAlignment="1">
      <alignment horizontal="center"/>
    </xf>
    <xf numFmtId="164" fontId="6" fillId="2" borderId="4" xfId="0" applyFont="1" applyFill="1" applyBorder="1" applyAlignment="1">
      <alignment horizontal="center"/>
    </xf>
    <xf numFmtId="164" fontId="0" fillId="2" borderId="8" xfId="0" applyFill="1" applyBorder="1" applyAlignment="1">
      <alignment/>
    </xf>
    <xf numFmtId="164" fontId="6" fillId="2" borderId="0" xfId="0" applyFont="1" applyFill="1" applyBorder="1" applyAlignment="1">
      <alignment horizontal="center"/>
    </xf>
    <xf numFmtId="164" fontId="5" fillId="2" borderId="4" xfId="0" applyFont="1" applyFill="1" applyBorder="1" applyAlignment="1">
      <alignment horizontal="center"/>
    </xf>
    <xf numFmtId="164" fontId="5" fillId="2" borderId="0" xfId="0" applyFont="1" applyFill="1" applyBorder="1" applyAlignment="1">
      <alignment horizontal="center"/>
    </xf>
    <xf numFmtId="164" fontId="5" fillId="2" borderId="4" xfId="0" applyFont="1" applyFill="1" applyBorder="1" applyAlignment="1">
      <alignment horizontal="left"/>
    </xf>
    <xf numFmtId="164" fontId="5" fillId="2" borderId="10" xfId="0" applyFont="1" applyFill="1" applyBorder="1" applyAlignment="1">
      <alignment horizontal="center"/>
    </xf>
    <xf numFmtId="164" fontId="3" fillId="2" borderId="4" xfId="0" applyFont="1" applyFill="1" applyBorder="1" applyAlignment="1">
      <alignment horizontal="center"/>
    </xf>
    <xf numFmtId="164" fontId="6" fillId="2" borderId="0" xfId="0" applyFont="1" applyFill="1" applyBorder="1" applyAlignment="1">
      <alignment/>
    </xf>
    <xf numFmtId="164" fontId="6" fillId="2" borderId="4" xfId="0" applyFont="1" applyFill="1" applyBorder="1" applyAlignment="1">
      <alignment/>
    </xf>
    <xf numFmtId="164" fontId="0" fillId="2" borderId="0" xfId="0" applyFont="1" applyFill="1" applyBorder="1" applyAlignment="1">
      <alignment/>
    </xf>
    <xf numFmtId="164" fontId="0" fillId="2" borderId="4" xfId="0" applyFont="1" applyFill="1" applyBorder="1" applyAlignment="1">
      <alignment/>
    </xf>
    <xf numFmtId="164" fontId="3" fillId="2" borderId="0" xfId="0" applyFont="1" applyFill="1" applyBorder="1" applyAlignment="1">
      <alignment horizontal="left"/>
    </xf>
    <xf numFmtId="164" fontId="0" fillId="2" borderId="0" xfId="0" applyFont="1" applyFill="1" applyBorder="1" applyAlignment="1">
      <alignment/>
    </xf>
    <xf numFmtId="164" fontId="0" fillId="2" borderId="4" xfId="0" applyFont="1" applyFill="1" applyBorder="1" applyAlignment="1">
      <alignment/>
    </xf>
    <xf numFmtId="164" fontId="8" fillId="2" borderId="0" xfId="0" applyNumberFormat="1" applyFont="1" applyFill="1" applyBorder="1" applyAlignment="1">
      <alignment horizontal="center"/>
    </xf>
    <xf numFmtId="164" fontId="0" fillId="2" borderId="4" xfId="0" applyFill="1" applyBorder="1" applyAlignment="1">
      <alignment/>
    </xf>
    <xf numFmtId="164" fontId="5" fillId="2" borderId="0" xfId="0" applyFont="1" applyFill="1" applyBorder="1" applyAlignment="1">
      <alignment/>
    </xf>
    <xf numFmtId="164" fontId="5" fillId="2" borderId="4" xfId="0" applyFont="1" applyFill="1" applyBorder="1" applyAlignment="1">
      <alignment/>
    </xf>
    <xf numFmtId="164" fontId="6" fillId="2" borderId="4" xfId="0" applyFont="1" applyFill="1" applyBorder="1" applyAlignment="1">
      <alignment horizontal="center"/>
    </xf>
    <xf numFmtId="164" fontId="6" fillId="2" borderId="0" xfId="0" applyFont="1" applyFill="1" applyBorder="1" applyAlignment="1">
      <alignment horizontal="center"/>
    </xf>
    <xf numFmtId="164" fontId="0" fillId="2" borderId="10" xfId="0" applyFill="1" applyBorder="1" applyAlignment="1">
      <alignment horizontal="center"/>
    </xf>
    <xf numFmtId="164" fontId="6" fillId="0" borderId="4" xfId="0" applyFont="1" applyFill="1" applyBorder="1" applyAlignment="1">
      <alignment/>
    </xf>
    <xf numFmtId="164" fontId="0" fillId="2" borderId="11" xfId="0" applyFill="1" applyBorder="1" applyAlignment="1">
      <alignment horizontal="center"/>
    </xf>
    <xf numFmtId="164" fontId="5" fillId="2" borderId="12" xfId="0" applyFont="1" applyFill="1" applyBorder="1" applyAlignment="1">
      <alignment horizontal="left"/>
    </xf>
    <xf numFmtId="164" fontId="6" fillId="2" borderId="12" xfId="0" applyFont="1" applyFill="1" applyBorder="1" applyAlignment="1">
      <alignment horizontal="center"/>
    </xf>
    <xf numFmtId="164" fontId="0" fillId="2" borderId="0" xfId="0" applyFont="1" applyFill="1" applyBorder="1" applyAlignment="1">
      <alignment horizontal="left"/>
    </xf>
    <xf numFmtId="164" fontId="0" fillId="2" borderId="4" xfId="0" applyFill="1" applyBorder="1" applyAlignment="1">
      <alignment horizontal="center"/>
    </xf>
    <xf numFmtId="164" fontId="3" fillId="2" borderId="12" xfId="0" applyFont="1" applyFill="1" applyBorder="1" applyAlignment="1">
      <alignment horizontal="left"/>
    </xf>
    <xf numFmtId="164" fontId="0" fillId="2" borderId="12" xfId="0" applyFill="1" applyBorder="1" applyAlignment="1">
      <alignment horizontal="center"/>
    </xf>
    <xf numFmtId="164" fontId="3" fillId="2" borderId="10" xfId="0" applyFont="1" applyFill="1" applyBorder="1" applyAlignment="1">
      <alignment horizontal="center"/>
    </xf>
    <xf numFmtId="164" fontId="0" fillId="2" borderId="12" xfId="0" applyFont="1" applyFill="1" applyBorder="1" applyAlignment="1">
      <alignment horizontal="left"/>
    </xf>
    <xf numFmtId="164" fontId="9" fillId="2" borderId="13" xfId="0" applyFont="1" applyFill="1" applyBorder="1" applyAlignment="1">
      <alignment horizontal="left"/>
    </xf>
    <xf numFmtId="164" fontId="5" fillId="2" borderId="13" xfId="0" applyFont="1" applyFill="1" applyBorder="1" applyAlignment="1">
      <alignment horizontal="left"/>
    </xf>
    <xf numFmtId="164" fontId="5" fillId="2" borderId="0" xfId="0" applyFont="1" applyFill="1" applyAlignment="1">
      <alignment/>
    </xf>
    <xf numFmtId="166" fontId="5" fillId="2" borderId="0" xfId="17" applyFont="1" applyFill="1" applyBorder="1" applyAlignment="1" applyProtection="1">
      <alignment horizontal="right"/>
      <protection/>
    </xf>
    <xf numFmtId="164" fontId="0" fillId="0" borderId="0" xfId="0" applyAlignment="1">
      <alignment/>
    </xf>
    <xf numFmtId="164" fontId="0" fillId="0" borderId="5" xfId="0" applyFont="1" applyBorder="1" applyAlignment="1">
      <alignment horizontal="center" vertical="center" wrapText="1"/>
    </xf>
    <xf numFmtId="164" fontId="0" fillId="0" borderId="5" xfId="0" applyFont="1" applyBorder="1" applyAlignment="1">
      <alignment vertical="center" wrapText="1"/>
    </xf>
    <xf numFmtId="164" fontId="0" fillId="0" borderId="5" xfId="0" applyFont="1" applyBorder="1" applyAlignment="1">
      <alignment horizontal="center"/>
    </xf>
    <xf numFmtId="164" fontId="10" fillId="0" borderId="5" xfId="0" applyFont="1" applyBorder="1" applyAlignment="1">
      <alignment horizontal="center"/>
    </xf>
    <xf numFmtId="164" fontId="10" fillId="0" borderId="5" xfId="0" applyFont="1" applyFill="1" applyBorder="1" applyAlignment="1">
      <alignment horizontal="center"/>
    </xf>
    <xf numFmtId="164" fontId="10" fillId="0" borderId="5" xfId="0" applyFont="1" applyFill="1" applyBorder="1" applyAlignment="1">
      <alignment horizontal="center" wrapText="1"/>
    </xf>
    <xf numFmtId="164" fontId="0" fillId="0" borderId="0" xfId="0" applyAlignment="1">
      <alignment vertical="center" wrapText="1"/>
    </xf>
    <xf numFmtId="164" fontId="0" fillId="3" borderId="5" xfId="0" applyFont="1" applyFill="1" applyBorder="1" applyAlignment="1">
      <alignment/>
    </xf>
    <xf numFmtId="164" fontId="1" fillId="3" borderId="5" xfId="0" applyFont="1" applyFill="1" applyBorder="1" applyAlignment="1">
      <alignment horizontal="right" vertical="center"/>
    </xf>
    <xf numFmtId="164" fontId="1" fillId="3" borderId="5" xfId="0" applyFont="1" applyFill="1" applyBorder="1" applyAlignment="1">
      <alignment horizontal="left" vertical="center"/>
    </xf>
    <xf numFmtId="167" fontId="0" fillId="3" borderId="5" xfId="0" applyNumberFormat="1" applyFill="1" applyBorder="1" applyAlignment="1">
      <alignment/>
    </xf>
    <xf numFmtId="167" fontId="2" fillId="2" borderId="5" xfId="20" applyNumberFormat="1" applyFill="1" applyBorder="1">
      <alignment/>
      <protection/>
    </xf>
    <xf numFmtId="164" fontId="0" fillId="0" borderId="5" xfId="0" applyBorder="1" applyAlignment="1">
      <alignment/>
    </xf>
    <xf numFmtId="164" fontId="0" fillId="0" borderId="0" xfId="0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Процент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6</xdr:row>
      <xdr:rowOff>133350</xdr:rowOff>
    </xdr:from>
    <xdr:to>
      <xdr:col>0</xdr:col>
      <xdr:colOff>819150</xdr:colOff>
      <xdr:row>9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86025"/>
          <a:ext cx="7429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838200</xdr:colOff>
      <xdr:row>3</xdr:row>
      <xdr:rowOff>57150</xdr:rowOff>
    </xdr:from>
    <xdr:to>
      <xdr:col>8</xdr:col>
      <xdr:colOff>104775</xdr:colOff>
      <xdr:row>3</xdr:row>
      <xdr:rowOff>161925</xdr:rowOff>
    </xdr:to>
    <xdr:sp>
      <xdr:nvSpPr>
        <xdr:cNvPr id="2" name="Автофигура 58"/>
        <xdr:cNvSpPr>
          <a:spLocks/>
        </xdr:cNvSpPr>
      </xdr:nvSpPr>
      <xdr:spPr>
        <a:xfrm>
          <a:off x="6981825" y="1895475"/>
          <a:ext cx="161925" cy="104775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857250</xdr:colOff>
      <xdr:row>3</xdr:row>
      <xdr:rowOff>76200</xdr:rowOff>
    </xdr:from>
    <xdr:to>
      <xdr:col>4</xdr:col>
      <xdr:colOff>95250</xdr:colOff>
      <xdr:row>4</xdr:row>
      <xdr:rowOff>19050</xdr:rowOff>
    </xdr:to>
    <xdr:sp>
      <xdr:nvSpPr>
        <xdr:cNvPr id="3" name="Автофигура 58"/>
        <xdr:cNvSpPr>
          <a:spLocks/>
        </xdr:cNvSpPr>
      </xdr:nvSpPr>
      <xdr:spPr>
        <a:xfrm>
          <a:off x="3771900" y="1914525"/>
          <a:ext cx="152400" cy="104775"/>
        </a:xfrm>
        <a:prstGeom prst="downArrow">
          <a:avLst>
            <a:gd name="adj1" fmla="val -15000"/>
            <a:gd name="adj2" fmla="val -23685"/>
          </a:avLst>
        </a:prstGeom>
        <a:solidFill>
          <a:srgbClr val="31859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6</xdr:row>
      <xdr:rowOff>57150</xdr:rowOff>
    </xdr:from>
    <xdr:to>
      <xdr:col>4</xdr:col>
      <xdr:colOff>590550</xdr:colOff>
      <xdr:row>8</xdr:row>
      <xdr:rowOff>57150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2409825"/>
          <a:ext cx="33337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257175</xdr:colOff>
      <xdr:row>8</xdr:row>
      <xdr:rowOff>66675</xdr:rowOff>
    </xdr:from>
    <xdr:to>
      <xdr:col>4</xdr:col>
      <xdr:colOff>600075</xdr:colOff>
      <xdr:row>12</xdr:row>
      <xdr:rowOff>142875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86225" y="2771775"/>
          <a:ext cx="33337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304800</xdr:colOff>
      <xdr:row>35</xdr:row>
      <xdr:rowOff>66675</xdr:rowOff>
    </xdr:from>
    <xdr:to>
      <xdr:col>4</xdr:col>
      <xdr:colOff>590550</xdr:colOff>
      <xdr:row>36</xdr:row>
      <xdr:rowOff>123825</xdr:rowOff>
    </xdr:to>
    <xdr:pic>
      <xdr:nvPicPr>
        <xdr:cNvPr id="6" name="Рисунок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33850" y="7143750"/>
          <a:ext cx="28575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304800</xdr:colOff>
      <xdr:row>32</xdr:row>
      <xdr:rowOff>47625</xdr:rowOff>
    </xdr:from>
    <xdr:to>
      <xdr:col>4</xdr:col>
      <xdr:colOff>657225</xdr:colOff>
      <xdr:row>34</xdr:row>
      <xdr:rowOff>28575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33850" y="6638925"/>
          <a:ext cx="3429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276225</xdr:colOff>
      <xdr:row>13</xdr:row>
      <xdr:rowOff>28575</xdr:rowOff>
    </xdr:from>
    <xdr:to>
      <xdr:col>4</xdr:col>
      <xdr:colOff>619125</xdr:colOff>
      <xdr:row>17</xdr:row>
      <xdr:rowOff>95250</xdr:rowOff>
    </xdr:to>
    <xdr:pic>
      <xdr:nvPicPr>
        <xdr:cNvPr id="8" name="Рисунок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05275" y="3543300"/>
          <a:ext cx="3524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285750</xdr:colOff>
      <xdr:row>17</xdr:row>
      <xdr:rowOff>95250</xdr:rowOff>
    </xdr:from>
    <xdr:to>
      <xdr:col>4</xdr:col>
      <xdr:colOff>619125</xdr:colOff>
      <xdr:row>21</xdr:row>
      <xdr:rowOff>161925</xdr:rowOff>
    </xdr:to>
    <xdr:pic>
      <xdr:nvPicPr>
        <xdr:cNvPr id="9" name="Рисунок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14800" y="4257675"/>
          <a:ext cx="3333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285750</xdr:colOff>
      <xdr:row>22</xdr:row>
      <xdr:rowOff>38100</xdr:rowOff>
    </xdr:from>
    <xdr:to>
      <xdr:col>4</xdr:col>
      <xdr:colOff>619125</xdr:colOff>
      <xdr:row>26</xdr:row>
      <xdr:rowOff>114300</xdr:rowOff>
    </xdr:to>
    <xdr:pic>
      <xdr:nvPicPr>
        <xdr:cNvPr id="10" name="Рисунок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5010150"/>
          <a:ext cx="33337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257175</xdr:colOff>
      <xdr:row>27</xdr:row>
      <xdr:rowOff>28575</xdr:rowOff>
    </xdr:from>
    <xdr:to>
      <xdr:col>4</xdr:col>
      <xdr:colOff>609600</xdr:colOff>
      <xdr:row>31</xdr:row>
      <xdr:rowOff>95250</xdr:rowOff>
    </xdr:to>
    <xdr:pic>
      <xdr:nvPicPr>
        <xdr:cNvPr id="11" name="Рисунок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86225" y="5810250"/>
          <a:ext cx="3524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447675</xdr:colOff>
      <xdr:row>6</xdr:row>
      <xdr:rowOff>114300</xdr:rowOff>
    </xdr:from>
    <xdr:to>
      <xdr:col>8</xdr:col>
      <xdr:colOff>1162050</xdr:colOff>
      <xdr:row>12</xdr:row>
      <xdr:rowOff>57150</xdr:rowOff>
    </xdr:to>
    <xdr:pic>
      <xdr:nvPicPr>
        <xdr:cNvPr id="12" name="Рисунок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486650" y="2466975"/>
          <a:ext cx="71437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352425</xdr:colOff>
      <xdr:row>13</xdr:row>
      <xdr:rowOff>47625</xdr:rowOff>
    </xdr:from>
    <xdr:to>
      <xdr:col>8</xdr:col>
      <xdr:colOff>1190625</xdr:colOff>
      <xdr:row>17</xdr:row>
      <xdr:rowOff>9525</xdr:rowOff>
    </xdr:to>
    <xdr:pic>
      <xdr:nvPicPr>
        <xdr:cNvPr id="13" name="Рисунок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391400" y="3562350"/>
          <a:ext cx="8477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171450</xdr:colOff>
      <xdr:row>27</xdr:row>
      <xdr:rowOff>114300</xdr:rowOff>
    </xdr:from>
    <xdr:to>
      <xdr:col>8</xdr:col>
      <xdr:colOff>1590675</xdr:colOff>
      <xdr:row>32</xdr:row>
      <xdr:rowOff>152400</xdr:rowOff>
    </xdr:to>
    <xdr:pic>
      <xdr:nvPicPr>
        <xdr:cNvPr id="14" name="Рисунок 1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210425" y="5895975"/>
          <a:ext cx="14097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171450</xdr:colOff>
      <xdr:row>19</xdr:row>
      <xdr:rowOff>66675</xdr:rowOff>
    </xdr:from>
    <xdr:to>
      <xdr:col>8</xdr:col>
      <xdr:colOff>1466850</xdr:colOff>
      <xdr:row>25</xdr:row>
      <xdr:rowOff>57150</xdr:rowOff>
    </xdr:to>
    <xdr:pic>
      <xdr:nvPicPr>
        <xdr:cNvPr id="15" name="Рисунок 1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210425" y="4552950"/>
          <a:ext cx="128587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295275</xdr:colOff>
      <xdr:row>18</xdr:row>
      <xdr:rowOff>133350</xdr:rowOff>
    </xdr:from>
    <xdr:to>
      <xdr:col>0</xdr:col>
      <xdr:colOff>619125</xdr:colOff>
      <xdr:row>20</xdr:row>
      <xdr:rowOff>133350</xdr:rowOff>
    </xdr:to>
    <xdr:pic>
      <xdr:nvPicPr>
        <xdr:cNvPr id="16" name="Рисунок 2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95275" y="4457700"/>
          <a:ext cx="32385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21</xdr:row>
      <xdr:rowOff>133350</xdr:rowOff>
    </xdr:from>
    <xdr:to>
      <xdr:col>0</xdr:col>
      <xdr:colOff>628650</xdr:colOff>
      <xdr:row>24</xdr:row>
      <xdr:rowOff>95250</xdr:rowOff>
    </xdr:to>
    <xdr:pic>
      <xdr:nvPicPr>
        <xdr:cNvPr id="17" name="Рисунок 2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47650" y="4943475"/>
          <a:ext cx="3810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161925</xdr:colOff>
      <xdr:row>25</xdr:row>
      <xdr:rowOff>95250</xdr:rowOff>
    </xdr:from>
    <xdr:to>
      <xdr:col>0</xdr:col>
      <xdr:colOff>695325</xdr:colOff>
      <xdr:row>28</xdr:row>
      <xdr:rowOff>95250</xdr:rowOff>
    </xdr:to>
    <xdr:pic>
      <xdr:nvPicPr>
        <xdr:cNvPr id="18" name="Рисунок 2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61925" y="5553075"/>
          <a:ext cx="5334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12</xdr:row>
      <xdr:rowOff>142875</xdr:rowOff>
    </xdr:from>
    <xdr:to>
      <xdr:col>0</xdr:col>
      <xdr:colOff>695325</xdr:colOff>
      <xdr:row>17</xdr:row>
      <xdr:rowOff>152400</xdr:rowOff>
    </xdr:to>
    <xdr:pic>
      <xdr:nvPicPr>
        <xdr:cNvPr id="19" name="Рисунок 2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7150" y="3495675"/>
          <a:ext cx="64770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34</xdr:row>
      <xdr:rowOff>114300</xdr:rowOff>
    </xdr:from>
    <xdr:to>
      <xdr:col>0</xdr:col>
      <xdr:colOff>647700</xdr:colOff>
      <xdr:row>37</xdr:row>
      <xdr:rowOff>47625</xdr:rowOff>
    </xdr:to>
    <xdr:pic>
      <xdr:nvPicPr>
        <xdr:cNvPr id="20" name="Рисунок 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2875" y="7029450"/>
          <a:ext cx="5143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29</xdr:row>
      <xdr:rowOff>38100</xdr:rowOff>
    </xdr:from>
    <xdr:to>
      <xdr:col>0</xdr:col>
      <xdr:colOff>695325</xdr:colOff>
      <xdr:row>31</xdr:row>
      <xdr:rowOff>114300</xdr:rowOff>
    </xdr:to>
    <xdr:pic>
      <xdr:nvPicPr>
        <xdr:cNvPr id="21" name="Рисунок 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5250" y="6143625"/>
          <a:ext cx="6000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323850</xdr:colOff>
      <xdr:row>32</xdr:row>
      <xdr:rowOff>19050</xdr:rowOff>
    </xdr:from>
    <xdr:to>
      <xdr:col>0</xdr:col>
      <xdr:colOff>552450</xdr:colOff>
      <xdr:row>33</xdr:row>
      <xdr:rowOff>142875</xdr:rowOff>
    </xdr:to>
    <xdr:pic>
      <xdr:nvPicPr>
        <xdr:cNvPr id="22" name="Рисунок 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23850" y="6610350"/>
          <a:ext cx="2286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57150</xdr:colOff>
      <xdr:row>26</xdr:row>
      <xdr:rowOff>123825</xdr:rowOff>
    </xdr:from>
    <xdr:to>
      <xdr:col>4</xdr:col>
      <xdr:colOff>209550</xdr:colOff>
      <xdr:row>27</xdr:row>
      <xdr:rowOff>123825</xdr:rowOff>
    </xdr:to>
    <xdr:pic>
      <xdr:nvPicPr>
        <xdr:cNvPr id="23" name="Рисунок 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886200" y="5743575"/>
          <a:ext cx="152400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1419225</xdr:colOff>
      <xdr:row>35</xdr:row>
      <xdr:rowOff>57150</xdr:rowOff>
    </xdr:from>
    <xdr:to>
      <xdr:col>8</xdr:col>
      <xdr:colOff>1571625</xdr:colOff>
      <xdr:row>36</xdr:row>
      <xdr:rowOff>57150</xdr:rowOff>
    </xdr:to>
    <xdr:pic>
      <xdr:nvPicPr>
        <xdr:cNvPr id="24" name="Рисунок 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458200" y="7134225"/>
          <a:ext cx="16192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57150</xdr:colOff>
      <xdr:row>0</xdr:row>
      <xdr:rowOff>1123950</xdr:rowOff>
    </xdr:to>
    <xdr:pic>
      <xdr:nvPicPr>
        <xdr:cNvPr id="25" name="Рисунок 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0"/>
          <a:ext cx="11077575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-bgm\public-documents\&#1052;&#1086;&#1080;%20&#1076;&#1086;&#1082;&#1091;&#1084;&#1077;&#1085;&#1090;&#1099;\&#1050;&#1072;&#1090;&#1072;&#1083;&#1086;&#1075;%20&#1087;&#1088;&#1086;&#1076;&#1091;&#1082;&#1094;&#1080;&#1080;%202014\Price%202014_%20&#1057;atalogue\&#1057;&#1087;&#1088;&#1080;&#1085;&#1090;%20&#1096;&#1082;&#1072;&#1092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КО "/>
      <sheetName val="&quot;Этюд&quot; столы"/>
      <sheetName val="&quot;Этюд&quot; шкафы"/>
      <sheetName val="&quot;Этюд&quot; ресепшн"/>
      <sheetName val="&quot;Этюд&quot; компоновка"/>
      <sheetName val="&quot;Формула&quot; столы"/>
      <sheetName val="&quot;Формула&quot; шкафы"/>
      <sheetName val="&quot;Формула&quot; шкафы  и топы"/>
      <sheetName val="&quot;Формула&quot; тумбы"/>
      <sheetName val="&quot;Формула&quot; компоновка"/>
      <sheetName val="&quot;Стимул&quot; столы"/>
      <sheetName val="&quot;Стимул&quot; тумбы"/>
      <sheetName val="&quot;Стимул&quot; шкафы  (2)"/>
      <sheetName val="&quot;Стимул &quot; шкафы и тумбы (2)"/>
      <sheetName val="&quot;Стимул&quot; шкафы"/>
      <sheetName val="&quot;Стимул&quot; жалюзи"/>
      <sheetName val="&quot;Стимул&quot; компоновка"/>
      <sheetName val="&quot;Бонус&quot; столы"/>
      <sheetName val="&quot;Бонус&quot; тумбы"/>
      <sheetName val="&quot;Бонус&quot; шкафы"/>
      <sheetName val="&quot;Бонус&quot; жалюзи"/>
      <sheetName val="&quot;Бонус&quot; компоновка"/>
      <sheetName val="стойки ресепшн &quot;Стимул&quot;,&quot;Бонус&quot;"/>
      <sheetName val="компоновка ресепшн"/>
      <sheetName val="&quot;Спринт&quot; столы"/>
      <sheetName val="&quot;Спринт&quot;щиты"/>
      <sheetName val="&quot;Спринт&quot; столы и тумбы "/>
      <sheetName val="&quot;Спринт&quot; шкафы 1 часть"/>
      <sheetName val="&quot;Спринт&quot; шкафы 2 часть"/>
      <sheetName val="&quot;Спринт&quot; шкафы 3 часть "/>
      <sheetName val="&quot;Спринт&quot; шкафы 4 часть "/>
      <sheetName val="&quot;Спринт&quot; компоновка "/>
      <sheetName val="&quot;Спринт-люкс&quot; столы"/>
      <sheetName val="&quot;Спринт-люкс&quot; столы 2"/>
      <sheetName val="&quot;Спринт-люкс&quot; шкафы  "/>
      <sheetName val="&quot;Спринт-люк &quot; шкафы и тумбы"/>
      <sheetName val="&quot;Спринт-люкс&quot; тумбы"/>
      <sheetName val="&quot;Спринт-люкс&quot; компоновка"/>
      <sheetName val="&quot;Атрибут&quot;"/>
      <sheetName val="&quot;Атрибут&quot; компоновка"/>
      <sheetName val="&quot;Фокус&quot; столы"/>
      <sheetName val="&quot;Фокус&quot; шкафы"/>
      <sheetName val="&quot;Фокус&quot; компоновка"/>
      <sheetName val="&quot;Бэнт&quot; столы"/>
      <sheetName val="&quot;Бэнт&quot; тумбы"/>
      <sheetName val="&quot;Бэнт&quot; шкафы"/>
      <sheetName val="&quot;Бэнт&quot; компонов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workbookViewId="0" topLeftCell="A4">
      <selection activeCell="B37" sqref="B37"/>
    </sheetView>
  </sheetViews>
  <sheetFormatPr defaultColWidth="8.00390625" defaultRowHeight="12.75"/>
  <cols>
    <col min="1" max="1" width="15.375" style="1" customWidth="1"/>
    <col min="2" max="2" width="8.75390625" style="2" customWidth="1"/>
    <col min="3" max="3" width="14.125" style="1" customWidth="1"/>
    <col min="4" max="4" width="12.00390625" style="3" customWidth="1"/>
    <col min="5" max="5" width="9.875" style="4" customWidth="1"/>
    <col min="6" max="6" width="7.625" style="2" customWidth="1"/>
    <col min="7" max="7" width="12.875" style="1" customWidth="1"/>
    <col min="8" max="8" width="11.75390625" style="3" customWidth="1"/>
    <col min="9" max="9" width="22.75390625" style="1" customWidth="1"/>
    <col min="10" max="10" width="12.00390625" style="1" customWidth="1"/>
    <col min="11" max="11" width="8.625" style="1" customWidth="1"/>
    <col min="12" max="12" width="8.875" style="1" customWidth="1"/>
    <col min="13" max="16384" width="9.125" style="5" customWidth="1"/>
  </cols>
  <sheetData>
    <row r="1" spans="1:12" ht="118.5" customHeight="1">
      <c r="A1" s="6" t="s">
        <v>0</v>
      </c>
      <c r="B1" s="6"/>
      <c r="C1" s="6"/>
      <c r="D1" s="7"/>
      <c r="E1" s="8"/>
      <c r="F1" s="9"/>
      <c r="G1" s="10"/>
      <c r="H1" s="7"/>
      <c r="I1" s="11"/>
      <c r="J1" s="10"/>
      <c r="K1" s="10"/>
      <c r="L1" s="10"/>
    </row>
    <row r="2" spans="1:14" ht="13.5">
      <c r="A2" s="12" t="s">
        <v>1</v>
      </c>
      <c r="B2" s="12"/>
      <c r="C2" s="12"/>
      <c r="D2" s="12"/>
      <c r="E2" s="12"/>
      <c r="F2" s="12"/>
      <c r="G2" s="12"/>
      <c r="H2" s="12"/>
      <c r="I2" s="13"/>
      <c r="J2" s="13"/>
      <c r="K2" s="13"/>
      <c r="L2" s="14"/>
      <c r="M2" s="15"/>
      <c r="N2" s="15"/>
    </row>
    <row r="3" spans="1:14" ht="12.7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6" t="s">
        <v>3</v>
      </c>
      <c r="K3" s="16"/>
      <c r="L3" s="16"/>
      <c r="M3" s="15"/>
      <c r="N3" s="15"/>
    </row>
    <row r="4" spans="1:14" ht="12.75">
      <c r="A4" s="17" t="s">
        <v>4</v>
      </c>
      <c r="B4" s="17"/>
      <c r="C4" s="17"/>
      <c r="D4" s="17"/>
      <c r="E4" s="17" t="s">
        <v>4</v>
      </c>
      <c r="F4" s="17"/>
      <c r="G4" s="17"/>
      <c r="H4" s="17"/>
      <c r="I4" s="18" t="s">
        <v>4</v>
      </c>
      <c r="J4" s="18"/>
      <c r="K4" s="18"/>
      <c r="L4" s="18"/>
      <c r="M4" s="15"/>
      <c r="N4" s="15"/>
    </row>
    <row r="5" spans="1:14" ht="12.75">
      <c r="A5" s="17" t="s">
        <v>5</v>
      </c>
      <c r="B5" s="17"/>
      <c r="C5" s="17"/>
      <c r="D5" s="17"/>
      <c r="E5" s="17" t="s">
        <v>5</v>
      </c>
      <c r="F5" s="17"/>
      <c r="G5" s="17"/>
      <c r="H5" s="17"/>
      <c r="I5" s="18" t="s">
        <v>5</v>
      </c>
      <c r="J5" s="18"/>
      <c r="K5" s="18"/>
      <c r="L5" s="18"/>
      <c r="M5" s="15"/>
      <c r="N5" s="15"/>
    </row>
    <row r="6" spans="1:12" ht="15" customHeight="1">
      <c r="A6" s="19" t="s">
        <v>6</v>
      </c>
      <c r="B6" s="19"/>
      <c r="C6" s="19"/>
      <c r="D6" s="19"/>
      <c r="E6" s="20" t="s">
        <v>7</v>
      </c>
      <c r="F6" s="20"/>
      <c r="G6" s="20"/>
      <c r="H6" s="20"/>
      <c r="I6" s="21" t="s">
        <v>8</v>
      </c>
      <c r="J6" s="21"/>
      <c r="K6" s="21"/>
      <c r="L6" s="21"/>
    </row>
    <row r="7" spans="1:12" ht="15" customHeight="1">
      <c r="A7" s="22"/>
      <c r="B7" s="23" t="s">
        <v>9</v>
      </c>
      <c r="C7" s="23"/>
      <c r="D7" s="23"/>
      <c r="E7" s="24"/>
      <c r="F7" s="23" t="s">
        <v>10</v>
      </c>
      <c r="G7" s="23"/>
      <c r="H7" s="23"/>
      <c r="I7" s="25"/>
      <c r="J7" s="23"/>
      <c r="K7" s="23"/>
      <c r="L7" s="23"/>
    </row>
    <row r="8" spans="1:14" ht="12.75">
      <c r="A8" s="22"/>
      <c r="B8" s="26">
        <v>2367</v>
      </c>
      <c r="C8" s="27" t="s">
        <v>11</v>
      </c>
      <c r="D8" s="28">
        <f>INDEX(Лист1!$H:$H,MATCH(B8,Лист1!$B:$B,0))</f>
        <v>2005</v>
      </c>
      <c r="E8" s="24"/>
      <c r="F8" s="26">
        <v>2550</v>
      </c>
      <c r="G8" s="27" t="s">
        <v>12</v>
      </c>
      <c r="H8" s="28">
        <f>INDEX(Лист1!$H:$H,MATCH(F8,Лист1!$B:$B,0))</f>
        <v>2811</v>
      </c>
      <c r="I8" s="29"/>
      <c r="J8" s="12" t="s">
        <v>13</v>
      </c>
      <c r="K8" s="30">
        <v>2552</v>
      </c>
      <c r="L8" s="31">
        <v>1</v>
      </c>
      <c r="M8" s="32"/>
      <c r="N8" s="15"/>
    </row>
    <row r="9" spans="1:14" ht="12.75" customHeight="1">
      <c r="A9" s="22"/>
      <c r="B9" s="26">
        <v>2362</v>
      </c>
      <c r="C9" s="27" t="s">
        <v>14</v>
      </c>
      <c r="D9" s="28">
        <f>INDEX(Лист1!$H:$H,MATCH(B9,Лист1!$B:$B,0))</f>
        <v>2228</v>
      </c>
      <c r="E9" s="24"/>
      <c r="F9" s="26"/>
      <c r="G9" s="27"/>
      <c r="H9" s="26"/>
      <c r="I9" s="29"/>
      <c r="J9" s="12" t="s">
        <v>13</v>
      </c>
      <c r="K9" s="30">
        <v>2554</v>
      </c>
      <c r="L9" s="31">
        <v>1</v>
      </c>
      <c r="N9" s="15"/>
    </row>
    <row r="10" spans="1:14" ht="12.75">
      <c r="A10" s="22"/>
      <c r="B10" s="26">
        <v>2363</v>
      </c>
      <c r="C10" s="27" t="s">
        <v>15</v>
      </c>
      <c r="D10" s="28">
        <f>INDEX(Лист1!$H:$H,MATCH(B10,Лист1!$B:$B,0))</f>
        <v>2451</v>
      </c>
      <c r="E10" s="24"/>
      <c r="F10" s="33" t="s">
        <v>16</v>
      </c>
      <c r="G10" s="33"/>
      <c r="H10" s="33"/>
      <c r="I10" s="22"/>
      <c r="J10" s="12"/>
      <c r="K10" s="30"/>
      <c r="L10" s="34"/>
      <c r="N10" s="15"/>
    </row>
    <row r="11" spans="1:14" ht="12.75">
      <c r="A11" s="22"/>
      <c r="B11" s="26"/>
      <c r="C11" s="27"/>
      <c r="D11" s="35"/>
      <c r="E11" s="24"/>
      <c r="F11" s="26">
        <v>2551</v>
      </c>
      <c r="G11" s="27" t="s">
        <v>17</v>
      </c>
      <c r="H11" s="28">
        <f>INDEX(Лист1!$H:$H,MATCH(F11,Лист1!$B:$B,0))</f>
        <v>3483</v>
      </c>
      <c r="I11" s="22"/>
      <c r="J11" s="12"/>
      <c r="K11" s="36"/>
      <c r="L11" s="37">
        <f>L8*INDEX(Лист1!$H:$H,MATCH(K8,Лист1!$B:$B,0))+L9*INDEX(Лист1!$H:$H,MATCH(K9,Лист1!$B:$B,0))</f>
        <v>10003</v>
      </c>
      <c r="N11" s="15"/>
    </row>
    <row r="12" spans="1:14" ht="12.75">
      <c r="A12" s="22"/>
      <c r="B12" s="12" t="s">
        <v>18</v>
      </c>
      <c r="C12" s="12"/>
      <c r="D12" s="33"/>
      <c r="E12" s="24"/>
      <c r="F12" s="15"/>
      <c r="G12" s="15"/>
      <c r="H12" s="15"/>
      <c r="I12" s="22"/>
      <c r="J12" s="12"/>
      <c r="K12" s="36"/>
      <c r="L12" s="37"/>
      <c r="N12" s="15"/>
    </row>
    <row r="13" spans="1:12" ht="12.75">
      <c r="A13" s="22"/>
      <c r="B13" s="38" t="s">
        <v>19</v>
      </c>
      <c r="C13" s="38"/>
      <c r="D13" s="39"/>
      <c r="E13" s="24"/>
      <c r="F13" s="40"/>
      <c r="G13" s="27"/>
      <c r="H13" s="26"/>
      <c r="I13" s="22"/>
      <c r="J13" s="26"/>
      <c r="K13" s="41"/>
      <c r="L13" s="42"/>
    </row>
    <row r="14" spans="1:12" ht="12.75">
      <c r="A14" s="22"/>
      <c r="B14" s="26">
        <v>2364</v>
      </c>
      <c r="C14" s="27" t="s">
        <v>20</v>
      </c>
      <c r="D14" s="28">
        <f>INDEX(Лист1!$H:$H,MATCH(B14,Лист1!$B:$B,0))</f>
        <v>3229</v>
      </c>
      <c r="E14" s="24"/>
      <c r="F14" s="33" t="s">
        <v>21</v>
      </c>
      <c r="G14" s="33"/>
      <c r="H14" s="33"/>
      <c r="I14" s="22"/>
      <c r="J14" s="12" t="s">
        <v>22</v>
      </c>
      <c r="K14" s="30">
        <v>2363</v>
      </c>
      <c r="L14" s="31">
        <v>1</v>
      </c>
    </row>
    <row r="15" spans="1:12" ht="12.75">
      <c r="A15" s="22"/>
      <c r="B15" s="43">
        <v>2365</v>
      </c>
      <c r="C15" s="27" t="s">
        <v>20</v>
      </c>
      <c r="D15" s="28">
        <f>INDEX(Лист1!$H:$H,MATCH(B15,Лист1!$B:$B,0))</f>
        <v>3229</v>
      </c>
      <c r="E15" s="24"/>
      <c r="F15" s="26">
        <v>2552</v>
      </c>
      <c r="G15" s="27" t="s">
        <v>23</v>
      </c>
      <c r="H15" s="28">
        <f>INDEX(Лист1!$H:$H,MATCH(F15,Лист1!$B:$B,0))</f>
        <v>4496</v>
      </c>
      <c r="I15" s="22"/>
      <c r="J15" s="12" t="s">
        <v>24</v>
      </c>
      <c r="K15" s="30">
        <v>2556</v>
      </c>
      <c r="L15" s="31">
        <v>1</v>
      </c>
    </row>
    <row r="16" spans="1:12" ht="12.75">
      <c r="A16" s="22"/>
      <c r="B16" s="43"/>
      <c r="C16" s="27"/>
      <c r="D16" s="28"/>
      <c r="E16" s="24"/>
      <c r="F16" s="15"/>
      <c r="G16" s="15"/>
      <c r="H16" s="15"/>
      <c r="I16" s="22"/>
      <c r="J16" s="12" t="s">
        <v>25</v>
      </c>
      <c r="K16" s="30">
        <v>1350</v>
      </c>
      <c r="L16" s="31">
        <v>1</v>
      </c>
    </row>
    <row r="17" spans="1:12" ht="12.75">
      <c r="A17" s="22"/>
      <c r="B17" s="15"/>
      <c r="C17" s="15"/>
      <c r="D17" s="44"/>
      <c r="E17" s="24"/>
      <c r="F17" s="15"/>
      <c r="G17" s="15"/>
      <c r="H17" s="15"/>
      <c r="I17" s="22"/>
      <c r="J17" s="12"/>
      <c r="K17" s="30"/>
      <c r="L17" s="34"/>
    </row>
    <row r="18" spans="1:12" ht="12.75">
      <c r="A18" s="22"/>
      <c r="B18" s="45" t="s">
        <v>26</v>
      </c>
      <c r="C18" s="45"/>
      <c r="D18" s="46"/>
      <c r="E18" s="24"/>
      <c r="F18" s="33"/>
      <c r="G18" s="33"/>
      <c r="H18" s="33"/>
      <c r="I18" s="22"/>
      <c r="J18" s="12"/>
      <c r="K18" s="36"/>
      <c r="L18" s="37">
        <f>L14*INDEX(Лист1!$H:$H,MATCH(K14,Лист1!$B:$B,0))+L15*INDEX(Лист1!$H:$H,MATCH(K15,Лист1!$B:$B,0))+L16*INDEX(Лист1!$H:$H,MATCH(K16,Лист1!$B:$B,0))</f>
        <v>6187</v>
      </c>
    </row>
    <row r="19" spans="1:12" ht="12.75">
      <c r="A19" s="22"/>
      <c r="B19" s="26">
        <v>2556</v>
      </c>
      <c r="C19" s="27" t="s">
        <v>27</v>
      </c>
      <c r="D19" s="28">
        <f>INDEX(Лист1!$H:$H,MATCH(B19,Лист1!$B:$B,0))</f>
        <v>3062</v>
      </c>
      <c r="E19" s="38"/>
      <c r="F19" s="12" t="s">
        <v>28</v>
      </c>
      <c r="G19" s="12"/>
      <c r="H19" s="33"/>
      <c r="I19" s="22"/>
      <c r="J19" s="12"/>
      <c r="K19" s="30"/>
      <c r="L19" s="47"/>
    </row>
    <row r="20" spans="1:12" ht="12.75">
      <c r="A20" s="22"/>
      <c r="B20" s="26"/>
      <c r="C20" s="27"/>
      <c r="D20" s="28"/>
      <c r="E20" s="38"/>
      <c r="F20" s="26">
        <v>2553</v>
      </c>
      <c r="G20" s="27" t="s">
        <v>23</v>
      </c>
      <c r="H20" s="28">
        <f>INDEX(Лист1!$H:$H,MATCH(F20,Лист1!$B:$B,0))</f>
        <v>6758</v>
      </c>
      <c r="I20" s="22"/>
      <c r="J20" s="45" t="s">
        <v>29</v>
      </c>
      <c r="K20" s="30">
        <v>2364</v>
      </c>
      <c r="L20" s="31">
        <v>1</v>
      </c>
    </row>
    <row r="21" spans="1:12" ht="12.75">
      <c r="A21" s="22"/>
      <c r="B21" s="12"/>
      <c r="C21" s="12"/>
      <c r="D21" s="33"/>
      <c r="E21" s="36"/>
      <c r="F21" s="26"/>
      <c r="G21" s="27"/>
      <c r="H21" s="28"/>
      <c r="I21" s="22"/>
      <c r="J21" s="45" t="s">
        <v>29</v>
      </c>
      <c r="K21" s="30">
        <v>2365</v>
      </c>
      <c r="L21" s="31">
        <v>1</v>
      </c>
    </row>
    <row r="22" spans="1:12" ht="12.75">
      <c r="A22" s="22"/>
      <c r="B22" s="45" t="s">
        <v>30</v>
      </c>
      <c r="C22" s="45"/>
      <c r="D22" s="46"/>
      <c r="E22" s="24"/>
      <c r="F22" s="12"/>
      <c r="G22" s="12"/>
      <c r="H22" s="12"/>
      <c r="I22" s="22"/>
      <c r="J22" s="12" t="s">
        <v>24</v>
      </c>
      <c r="K22" s="30">
        <v>2557</v>
      </c>
      <c r="L22" s="31">
        <v>2</v>
      </c>
    </row>
    <row r="23" spans="1:12" ht="12.75">
      <c r="A23" s="22"/>
      <c r="B23" s="26">
        <v>2557</v>
      </c>
      <c r="C23" s="27" t="s">
        <v>31</v>
      </c>
      <c r="D23" s="28">
        <f>INDEX(Лист1!$H:$H,MATCH(B23,Лист1!$B:$B,0))</f>
        <v>3516</v>
      </c>
      <c r="E23" s="24"/>
      <c r="F23" s="26"/>
      <c r="G23" s="27"/>
      <c r="H23" s="28"/>
      <c r="I23" s="22"/>
      <c r="J23" s="12" t="s">
        <v>24</v>
      </c>
      <c r="K23" s="30">
        <v>2558</v>
      </c>
      <c r="L23" s="31">
        <v>1</v>
      </c>
    </row>
    <row r="24" spans="1:12" ht="12.75">
      <c r="A24" s="22"/>
      <c r="B24" s="26"/>
      <c r="C24" s="27"/>
      <c r="D24" s="28"/>
      <c r="E24" s="24"/>
      <c r="F24" s="12" t="s">
        <v>10</v>
      </c>
      <c r="G24" s="12"/>
      <c r="H24" s="12"/>
      <c r="I24" s="22"/>
      <c r="J24" s="12" t="s">
        <v>25</v>
      </c>
      <c r="K24" s="30">
        <v>1350</v>
      </c>
      <c r="L24" s="31">
        <v>2</v>
      </c>
    </row>
    <row r="25" spans="1:12" ht="12.75">
      <c r="A25" s="22"/>
      <c r="B25" s="17"/>
      <c r="C25" s="17"/>
      <c r="D25" s="18"/>
      <c r="E25" s="24"/>
      <c r="F25" s="26">
        <v>2554</v>
      </c>
      <c r="G25" s="27" t="s">
        <v>23</v>
      </c>
      <c r="H25" s="28">
        <f>INDEX(Лист1!$H:$H,MATCH(F25,Лист1!$B:$B,0))</f>
        <v>5507</v>
      </c>
      <c r="I25" s="22"/>
      <c r="J25" s="12" t="s">
        <v>32</v>
      </c>
      <c r="K25" s="30">
        <v>1349</v>
      </c>
      <c r="L25" s="34">
        <v>2</v>
      </c>
    </row>
    <row r="26" spans="1:12" ht="12.75">
      <c r="A26" s="22"/>
      <c r="B26" s="45" t="s">
        <v>33</v>
      </c>
      <c r="C26" s="45"/>
      <c r="D26" s="46"/>
      <c r="E26" s="24"/>
      <c r="F26" s="15"/>
      <c r="G26" s="15"/>
      <c r="H26" s="15"/>
      <c r="I26" s="22"/>
      <c r="J26" s="12"/>
      <c r="K26" s="36"/>
      <c r="L26" s="37">
        <f>L20*INDEX(Лист1!$H:$H,MATCH(K20,Лист1!$B:$B,0))+L21*INDEX(Лист1!$H:$H,MATCH(K21,Лист1!$B:$B,0))+L22*INDEX(Лист1!$H:$H,MATCH(K22,Лист1!$B:$B,0))+L23*INDEX(Лист1!$H:$H,MATCH(K23,Лист1!$B:$B,0))+L25*INDEX(Лист1!$H:$H,MATCH(K24,Лист1!$B:$B,0))+L24*INDEX(Лист1!$H:$H,MATCH(K25,Лист1!$B:$B,0))</f>
        <v>20683</v>
      </c>
    </row>
    <row r="27" spans="1:12" ht="12.75">
      <c r="A27" s="22"/>
      <c r="B27" s="26">
        <v>2558</v>
      </c>
      <c r="C27" s="27" t="s">
        <v>34</v>
      </c>
      <c r="D27" s="28">
        <f>INDEX(Лист1!$H:$H,MATCH(B27,Лист1!$B:$B,0))</f>
        <v>3147</v>
      </c>
      <c r="E27" s="24"/>
      <c r="F27" s="12"/>
      <c r="G27" s="12"/>
      <c r="H27" s="12"/>
      <c r="I27" s="22"/>
      <c r="J27" s="12"/>
      <c r="K27" s="30"/>
      <c r="L27" s="47"/>
    </row>
    <row r="28" spans="1:12" ht="12.75">
      <c r="A28" s="22"/>
      <c r="B28" s="12"/>
      <c r="C28" s="12"/>
      <c r="D28" s="33"/>
      <c r="E28" s="24"/>
      <c r="F28" s="26"/>
      <c r="G28" s="27"/>
      <c r="H28" s="28"/>
      <c r="I28" s="22"/>
      <c r="J28" s="45" t="s">
        <v>29</v>
      </c>
      <c r="K28" s="30">
        <v>2364</v>
      </c>
      <c r="L28" s="31">
        <v>2</v>
      </c>
    </row>
    <row r="29" spans="1:12" ht="12.75">
      <c r="A29" s="22"/>
      <c r="B29" s="45" t="s">
        <v>35</v>
      </c>
      <c r="C29" s="45"/>
      <c r="D29" s="46"/>
      <c r="E29" s="24"/>
      <c r="F29" s="12" t="s">
        <v>36</v>
      </c>
      <c r="G29" s="12"/>
      <c r="H29" s="12"/>
      <c r="I29" s="22"/>
      <c r="J29" s="45" t="s">
        <v>29</v>
      </c>
      <c r="K29" s="30">
        <v>2365</v>
      </c>
      <c r="L29" s="31">
        <v>2</v>
      </c>
    </row>
    <row r="30" spans="1:12" ht="12.75">
      <c r="A30" s="29"/>
      <c r="B30" s="26">
        <v>402666</v>
      </c>
      <c r="C30" s="41" t="s">
        <v>37</v>
      </c>
      <c r="D30" s="28">
        <f>INDEX(Лист1!$H:$H,MATCH(B30,Лист1!$B:$B,0))</f>
        <v>780</v>
      </c>
      <c r="E30" s="24"/>
      <c r="F30" s="26">
        <v>2555</v>
      </c>
      <c r="G30" s="27" t="s">
        <v>23</v>
      </c>
      <c r="H30" s="28">
        <f>INDEX(Лист1!$H:$H,MATCH(F30,Лист1!$B:$B,0))</f>
        <v>4610</v>
      </c>
      <c r="I30" s="22"/>
      <c r="J30" s="12" t="s">
        <v>24</v>
      </c>
      <c r="K30" s="30">
        <v>2557</v>
      </c>
      <c r="L30" s="31">
        <v>4</v>
      </c>
    </row>
    <row r="31" spans="1:12" ht="12.75">
      <c r="A31" s="29"/>
      <c r="B31" s="26">
        <v>402667</v>
      </c>
      <c r="C31" s="41" t="s">
        <v>38</v>
      </c>
      <c r="D31" s="28">
        <f>INDEX(Лист1!$H:$H,MATCH(B31,Лист1!$B:$B,0))</f>
        <v>891</v>
      </c>
      <c r="E31" s="24"/>
      <c r="F31" s="15"/>
      <c r="G31" s="15"/>
      <c r="H31" s="15"/>
      <c r="I31" s="22"/>
      <c r="J31" s="12" t="s">
        <v>25</v>
      </c>
      <c r="K31" s="30">
        <v>1350</v>
      </c>
      <c r="L31" s="31">
        <v>4</v>
      </c>
    </row>
    <row r="32" spans="1:12" ht="12.75">
      <c r="A32" s="29"/>
      <c r="B32" s="40"/>
      <c r="C32" s="27"/>
      <c r="D32" s="35"/>
      <c r="E32" s="24"/>
      <c r="F32" s="12"/>
      <c r="G32" s="12"/>
      <c r="H32" s="12"/>
      <c r="I32" s="22"/>
      <c r="J32" s="12" t="s">
        <v>39</v>
      </c>
      <c r="K32" s="30">
        <v>402667</v>
      </c>
      <c r="L32" s="31">
        <v>2</v>
      </c>
    </row>
    <row r="33" spans="1:12" ht="12.75">
      <c r="A33" s="29"/>
      <c r="B33" s="45" t="s">
        <v>40</v>
      </c>
      <c r="C33" s="45"/>
      <c r="D33" s="46"/>
      <c r="E33" s="24"/>
      <c r="F33" s="12" t="s">
        <v>41</v>
      </c>
      <c r="G33" s="12"/>
      <c r="H33" s="12"/>
      <c r="I33" s="22"/>
      <c r="J33" s="12" t="s">
        <v>42</v>
      </c>
      <c r="K33" s="48">
        <v>402671</v>
      </c>
      <c r="L33" s="49">
        <v>2</v>
      </c>
    </row>
    <row r="34" spans="1:12" ht="12.75">
      <c r="A34" s="22"/>
      <c r="B34" s="26">
        <v>402671</v>
      </c>
      <c r="C34" s="41" t="s">
        <v>38</v>
      </c>
      <c r="D34" s="28">
        <f>INDEX(Лист1!$H:$H,MATCH(B34,Лист1!$B:$B,0))</f>
        <v>955</v>
      </c>
      <c r="E34" s="24"/>
      <c r="F34" s="26">
        <v>1349</v>
      </c>
      <c r="G34" s="27" t="s">
        <v>43</v>
      </c>
      <c r="H34" s="28">
        <f>INDEX(Лист1!$H:$H,MATCH(F34,Лист1!$B:$B,0))</f>
        <v>1349</v>
      </c>
      <c r="I34" s="22"/>
      <c r="J34" s="27"/>
      <c r="K34" s="27"/>
      <c r="L34" s="50">
        <f>L28*INDEX(Лист1!$H:$H,MATCH(K28,Лист1!$B:$B,0))+L29*INDEX(Лист1!$H:$H,MATCH(K29,Лист1!$B:$B,0))+L30*INDEX(Лист1!$H:$H,MATCH(K30,Лист1!$B:$B,0))+L32*INDEX(Лист1!$H:$H,MATCH(K32,Лист1!$B:$B,0))+L31*INDEX(Лист1!$H:$H,MATCH(K31,Лист1!$B:$B,0))+L33*INDEX(Лист1!$H:$H,MATCH(K33,Лист1!$B:$B,0))</f>
        <v>33368</v>
      </c>
    </row>
    <row r="35" spans="1:12" ht="12.75">
      <c r="A35" s="22"/>
      <c r="B35" s="33" t="s">
        <v>44</v>
      </c>
      <c r="C35" s="33"/>
      <c r="D35" s="33"/>
      <c r="E35" s="27"/>
      <c r="F35" s="27"/>
      <c r="G35" s="27"/>
      <c r="H35" s="27"/>
      <c r="I35" s="51"/>
      <c r="J35" s="52"/>
      <c r="K35" s="53"/>
      <c r="L35" s="34"/>
    </row>
    <row r="36" spans="1:12" ht="12.75">
      <c r="A36" s="22"/>
      <c r="B36" s="40"/>
      <c r="C36" s="27"/>
      <c r="D36" s="35"/>
      <c r="E36" s="27"/>
      <c r="F36" s="12" t="s">
        <v>45</v>
      </c>
      <c r="G36" s="54"/>
      <c r="H36" s="54"/>
      <c r="I36" s="22"/>
      <c r="J36" s="12" t="s">
        <v>46</v>
      </c>
      <c r="K36" s="48"/>
      <c r="L36" s="28"/>
    </row>
    <row r="37" spans="1:12" ht="12.75">
      <c r="A37" s="22"/>
      <c r="B37" s="26">
        <v>2366</v>
      </c>
      <c r="C37" s="27" t="s">
        <v>47</v>
      </c>
      <c r="D37" s="28">
        <f>INDEX(Лист1!$H:$H,MATCH(B37,Лист1!$B:$B,0))</f>
        <v>1337</v>
      </c>
      <c r="E37" s="27"/>
      <c r="F37" s="26">
        <v>1350</v>
      </c>
      <c r="G37" s="41" t="s">
        <v>48</v>
      </c>
      <c r="H37" s="28">
        <f>INDEX(Лист1!$H:$H,MATCH(F37,Лист1!$B:$B,0))</f>
        <v>674</v>
      </c>
      <c r="I37" s="22"/>
      <c r="J37" s="54" t="s">
        <v>49</v>
      </c>
      <c r="K37" s="27"/>
      <c r="L37" s="55"/>
    </row>
    <row r="38" spans="1:12" ht="12.75">
      <c r="A38" s="51"/>
      <c r="B38" s="56"/>
      <c r="C38" s="57"/>
      <c r="D38" s="58"/>
      <c r="E38" s="27"/>
      <c r="F38" s="26"/>
      <c r="G38" s="41"/>
      <c r="H38" s="48"/>
      <c r="I38" s="51"/>
      <c r="J38" s="59" t="s">
        <v>50</v>
      </c>
      <c r="K38" s="57"/>
      <c r="L38" s="49"/>
    </row>
    <row r="39" spans="1:12" ht="12.75">
      <c r="A39" s="60"/>
      <c r="B39" s="60"/>
      <c r="C39" s="60"/>
      <c r="D39" s="61"/>
      <c r="E39" s="61"/>
      <c r="F39" s="61"/>
      <c r="G39" s="61"/>
      <c r="H39" s="61"/>
      <c r="I39" s="12"/>
      <c r="J39" s="12"/>
      <c r="K39" s="12"/>
      <c r="L39" s="12"/>
    </row>
    <row r="40" spans="4:12" s="5" customFormat="1" ht="12.75">
      <c r="D40" s="62"/>
      <c r="E40" s="62"/>
      <c r="F40" s="62"/>
      <c r="G40" s="62"/>
      <c r="H40" s="63">
        <f>Лист2!A1</f>
        <v>0</v>
      </c>
      <c r="I40" s="63"/>
      <c r="J40" s="63"/>
      <c r="K40" s="63"/>
      <c r="L40" s="63"/>
    </row>
  </sheetData>
  <sheetProtection selectLockedCells="1" selectUnlockedCells="1"/>
  <mergeCells count="26">
    <mergeCell ref="J3:L3"/>
    <mergeCell ref="A4:D4"/>
    <mergeCell ref="E4:H4"/>
    <mergeCell ref="I4:L4"/>
    <mergeCell ref="A5:D5"/>
    <mergeCell ref="E5:H5"/>
    <mergeCell ref="I5:L5"/>
    <mergeCell ref="A6:D6"/>
    <mergeCell ref="E6:H6"/>
    <mergeCell ref="I6:L6"/>
    <mergeCell ref="B7:D7"/>
    <mergeCell ref="F7:H7"/>
    <mergeCell ref="J7:L7"/>
    <mergeCell ref="A8:A11"/>
    <mergeCell ref="F10:H10"/>
    <mergeCell ref="F14:H14"/>
    <mergeCell ref="F18:H18"/>
    <mergeCell ref="F22:H22"/>
    <mergeCell ref="F24:H24"/>
    <mergeCell ref="F27:H27"/>
    <mergeCell ref="F29:H29"/>
    <mergeCell ref="F32:H32"/>
    <mergeCell ref="F33:H33"/>
    <mergeCell ref="B35:D35"/>
    <mergeCell ref="A39:C39"/>
    <mergeCell ref="H40:L40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G31" sqref="G31"/>
    </sheetView>
  </sheetViews>
  <sheetFormatPr defaultColWidth="8.00390625" defaultRowHeight="12.75"/>
  <cols>
    <col min="1" max="1" width="21.375" style="0" customWidth="1"/>
    <col min="2" max="2" width="8.875" style="64" customWidth="1"/>
    <col min="3" max="3" width="36.625" style="0" customWidth="1"/>
    <col min="4" max="4" width="12.625" style="0" customWidth="1"/>
    <col min="5" max="5" width="15.125" style="0" customWidth="1"/>
    <col min="6" max="6" width="9.00390625" style="0" customWidth="1"/>
    <col min="7" max="8" width="14.25390625" style="0" customWidth="1"/>
    <col min="9" max="9" width="12.125" style="0" customWidth="1"/>
    <col min="10" max="16384" width="9.00390625" style="0" customWidth="1"/>
  </cols>
  <sheetData>
    <row r="1" spans="1:9" s="71" customFormat="1" ht="30">
      <c r="A1" s="65" t="s">
        <v>51</v>
      </c>
      <c r="B1" s="66" t="s">
        <v>52</v>
      </c>
      <c r="C1" s="65" t="s">
        <v>53</v>
      </c>
      <c r="D1" s="65" t="s">
        <v>54</v>
      </c>
      <c r="E1" s="67" t="s">
        <v>55</v>
      </c>
      <c r="F1" s="68" t="s">
        <v>56</v>
      </c>
      <c r="G1" s="69" t="s">
        <v>57</v>
      </c>
      <c r="H1" s="69" t="s">
        <v>57</v>
      </c>
      <c r="I1" s="70" t="s">
        <v>58</v>
      </c>
    </row>
    <row r="2" spans="1:9" ht="12.75">
      <c r="A2" s="72" t="s">
        <v>59</v>
      </c>
      <c r="B2" s="73">
        <v>2550</v>
      </c>
      <c r="C2" s="74" t="s">
        <v>60</v>
      </c>
      <c r="D2" s="75">
        <v>1802</v>
      </c>
      <c r="E2" s="76">
        <f aca="true" t="shared" si="0" ref="E2:E21">ROUND(D2*I2,0)</f>
        <v>2811</v>
      </c>
      <c r="F2" s="76" t="e">
        <f>#REF!</f>
        <v>#REF!</v>
      </c>
      <c r="G2" s="77" t="e">
        <f aca="true" t="shared" si="1" ref="G2:G21">ROUND(D2*(100+F2)/100,0)</f>
        <v>#REF!</v>
      </c>
      <c r="H2" s="77">
        <f aca="true" t="shared" si="2" ref="H2:H21">ROUND(D2*1.56,0)</f>
        <v>2811</v>
      </c>
      <c r="I2" s="78">
        <v>1.56</v>
      </c>
    </row>
    <row r="3" spans="1:9" ht="12.75">
      <c r="A3" s="72" t="s">
        <v>59</v>
      </c>
      <c r="B3" s="73">
        <v>2551</v>
      </c>
      <c r="C3" s="74" t="s">
        <v>61</v>
      </c>
      <c r="D3" s="75">
        <v>2233</v>
      </c>
      <c r="E3" s="76">
        <f t="shared" si="0"/>
        <v>3483</v>
      </c>
      <c r="F3" s="76" t="e">
        <f>#REF!</f>
        <v>#REF!</v>
      </c>
      <c r="G3" s="77" t="e">
        <f t="shared" si="1"/>
        <v>#REF!</v>
      </c>
      <c r="H3" s="77">
        <f t="shared" si="2"/>
        <v>3483</v>
      </c>
      <c r="I3" s="78">
        <v>1.56</v>
      </c>
    </row>
    <row r="4" spans="1:9" ht="12.75">
      <c r="A4" s="72" t="s">
        <v>59</v>
      </c>
      <c r="B4" s="73">
        <v>2552</v>
      </c>
      <c r="C4" s="74" t="s">
        <v>62</v>
      </c>
      <c r="D4" s="75">
        <v>2882</v>
      </c>
      <c r="E4" s="76">
        <f t="shared" si="0"/>
        <v>4496</v>
      </c>
      <c r="F4" s="76" t="e">
        <f>#REF!</f>
        <v>#REF!</v>
      </c>
      <c r="G4" s="77" t="e">
        <f t="shared" si="1"/>
        <v>#REF!</v>
      </c>
      <c r="H4" s="77">
        <f t="shared" si="2"/>
        <v>4496</v>
      </c>
      <c r="I4" s="78">
        <v>1.56</v>
      </c>
    </row>
    <row r="5" spans="1:9" ht="12.75">
      <c r="A5" s="72" t="s">
        <v>59</v>
      </c>
      <c r="B5" s="73">
        <v>2553</v>
      </c>
      <c r="C5" s="74" t="s">
        <v>63</v>
      </c>
      <c r="D5" s="75">
        <v>4332</v>
      </c>
      <c r="E5" s="76">
        <f t="shared" si="0"/>
        <v>6758</v>
      </c>
      <c r="F5" s="76" t="e">
        <f>#REF!</f>
        <v>#REF!</v>
      </c>
      <c r="G5" s="77" t="e">
        <f t="shared" si="1"/>
        <v>#REF!</v>
      </c>
      <c r="H5" s="77">
        <f t="shared" si="2"/>
        <v>6758</v>
      </c>
      <c r="I5" s="78">
        <v>1.56</v>
      </c>
    </row>
    <row r="6" spans="1:9" ht="12.75">
      <c r="A6" s="72" t="s">
        <v>59</v>
      </c>
      <c r="B6" s="73">
        <v>2554</v>
      </c>
      <c r="C6" s="74" t="s">
        <v>60</v>
      </c>
      <c r="D6" s="75">
        <v>3530</v>
      </c>
      <c r="E6" s="76">
        <f t="shared" si="0"/>
        <v>5507</v>
      </c>
      <c r="F6" s="76" t="e">
        <f>#REF!</f>
        <v>#REF!</v>
      </c>
      <c r="G6" s="77" t="e">
        <f t="shared" si="1"/>
        <v>#REF!</v>
      </c>
      <c r="H6" s="77">
        <f t="shared" si="2"/>
        <v>5507</v>
      </c>
      <c r="I6" s="78">
        <v>1.56</v>
      </c>
    </row>
    <row r="7" spans="1:9" ht="12.75">
      <c r="A7" s="72" t="s">
        <v>59</v>
      </c>
      <c r="B7" s="73">
        <v>2555</v>
      </c>
      <c r="C7" s="74" t="s">
        <v>64</v>
      </c>
      <c r="D7" s="75">
        <v>2955</v>
      </c>
      <c r="E7" s="76">
        <f t="shared" si="0"/>
        <v>4610</v>
      </c>
      <c r="F7" s="76" t="e">
        <f>#REF!</f>
        <v>#REF!</v>
      </c>
      <c r="G7" s="77" t="e">
        <f t="shared" si="1"/>
        <v>#REF!</v>
      </c>
      <c r="H7" s="77">
        <f t="shared" si="2"/>
        <v>4610</v>
      </c>
      <c r="I7" s="78">
        <v>1.56</v>
      </c>
    </row>
    <row r="8" spans="1:9" ht="12.75">
      <c r="A8" s="72" t="s">
        <v>59</v>
      </c>
      <c r="B8" s="73">
        <v>2556</v>
      </c>
      <c r="C8" s="74" t="s">
        <v>65</v>
      </c>
      <c r="D8" s="75">
        <v>1963</v>
      </c>
      <c r="E8" s="76">
        <f t="shared" si="0"/>
        <v>3062</v>
      </c>
      <c r="F8" s="76" t="e">
        <f>#REF!</f>
        <v>#REF!</v>
      </c>
      <c r="G8" s="77" t="e">
        <f t="shared" si="1"/>
        <v>#REF!</v>
      </c>
      <c r="H8" s="77">
        <f t="shared" si="2"/>
        <v>3062</v>
      </c>
      <c r="I8" s="78">
        <v>1.56</v>
      </c>
    </row>
    <row r="9" spans="1:9" ht="12.75">
      <c r="A9" s="72" t="s">
        <v>59</v>
      </c>
      <c r="B9" s="73">
        <v>2557</v>
      </c>
      <c r="C9" s="74" t="s">
        <v>66</v>
      </c>
      <c r="D9" s="75">
        <v>2254</v>
      </c>
      <c r="E9" s="76">
        <f t="shared" si="0"/>
        <v>3516</v>
      </c>
      <c r="F9" s="76" t="e">
        <f>#REF!</f>
        <v>#REF!</v>
      </c>
      <c r="G9" s="77" t="e">
        <f t="shared" si="1"/>
        <v>#REF!</v>
      </c>
      <c r="H9" s="77">
        <f t="shared" si="2"/>
        <v>3516</v>
      </c>
      <c r="I9" s="78">
        <v>1.56</v>
      </c>
    </row>
    <row r="10" spans="1:9" ht="12.75">
      <c r="A10" s="72" t="s">
        <v>59</v>
      </c>
      <c r="B10" s="73">
        <v>2558</v>
      </c>
      <c r="C10" s="74" t="s">
        <v>66</v>
      </c>
      <c r="D10" s="75">
        <v>2017</v>
      </c>
      <c r="E10" s="76">
        <f t="shared" si="0"/>
        <v>3147</v>
      </c>
      <c r="F10" s="76" t="e">
        <f>#REF!</f>
        <v>#REF!</v>
      </c>
      <c r="G10" s="77" t="e">
        <f t="shared" si="1"/>
        <v>#REF!</v>
      </c>
      <c r="H10" s="77">
        <f t="shared" si="2"/>
        <v>3147</v>
      </c>
      <c r="I10" s="78">
        <v>1.56</v>
      </c>
    </row>
    <row r="11" spans="1:9" ht="12.75">
      <c r="A11" s="72" t="s">
        <v>59</v>
      </c>
      <c r="B11" s="73">
        <v>2362</v>
      </c>
      <c r="C11" s="74" t="s">
        <v>67</v>
      </c>
      <c r="D11" s="75">
        <v>1428</v>
      </c>
      <c r="E11" s="76">
        <f t="shared" si="0"/>
        <v>2228</v>
      </c>
      <c r="F11" s="76" t="e">
        <f>#REF!</f>
        <v>#REF!</v>
      </c>
      <c r="G11" s="77" t="e">
        <f t="shared" si="1"/>
        <v>#REF!</v>
      </c>
      <c r="H11" s="77">
        <f t="shared" si="2"/>
        <v>2228</v>
      </c>
      <c r="I11" s="78">
        <v>1.56</v>
      </c>
    </row>
    <row r="12" spans="1:9" ht="12.75">
      <c r="A12" s="72" t="s">
        <v>59</v>
      </c>
      <c r="B12" s="73">
        <v>2363</v>
      </c>
      <c r="C12" s="74" t="s">
        <v>67</v>
      </c>
      <c r="D12" s="75">
        <v>1571</v>
      </c>
      <c r="E12" s="76">
        <f t="shared" si="0"/>
        <v>2451</v>
      </c>
      <c r="F12" s="76" t="e">
        <f>#REF!</f>
        <v>#REF!</v>
      </c>
      <c r="G12" s="77" t="e">
        <f t="shared" si="1"/>
        <v>#REF!</v>
      </c>
      <c r="H12" s="77">
        <f t="shared" si="2"/>
        <v>2451</v>
      </c>
      <c r="I12" s="78">
        <v>1.56</v>
      </c>
    </row>
    <row r="13" spans="1:9" ht="12.75">
      <c r="A13" s="72" t="s">
        <v>59</v>
      </c>
      <c r="B13" s="73">
        <v>2364</v>
      </c>
      <c r="C13" s="74" t="s">
        <v>68</v>
      </c>
      <c r="D13" s="75">
        <v>2070</v>
      </c>
      <c r="E13" s="76">
        <f t="shared" si="0"/>
        <v>3229</v>
      </c>
      <c r="F13" s="76" t="e">
        <f>#REF!</f>
        <v>#REF!</v>
      </c>
      <c r="G13" s="77" t="e">
        <f t="shared" si="1"/>
        <v>#REF!</v>
      </c>
      <c r="H13" s="77">
        <f t="shared" si="2"/>
        <v>3229</v>
      </c>
      <c r="I13" s="78">
        <v>1.56</v>
      </c>
    </row>
    <row r="14" spans="1:9" ht="12.75">
      <c r="A14" s="72" t="s">
        <v>59</v>
      </c>
      <c r="B14" s="73">
        <v>2365</v>
      </c>
      <c r="C14" s="74" t="s">
        <v>69</v>
      </c>
      <c r="D14" s="75">
        <v>2070</v>
      </c>
      <c r="E14" s="76">
        <f t="shared" si="0"/>
        <v>3229</v>
      </c>
      <c r="F14" s="76" t="e">
        <f>#REF!</f>
        <v>#REF!</v>
      </c>
      <c r="G14" s="77" t="e">
        <f t="shared" si="1"/>
        <v>#REF!</v>
      </c>
      <c r="H14" s="77">
        <f t="shared" si="2"/>
        <v>3229</v>
      </c>
      <c r="I14" s="78">
        <v>1.56</v>
      </c>
    </row>
    <row r="15" spans="1:9" ht="12.75">
      <c r="A15" s="72" t="s">
        <v>59</v>
      </c>
      <c r="B15" s="73">
        <v>2367</v>
      </c>
      <c r="C15" s="74" t="s">
        <v>67</v>
      </c>
      <c r="D15" s="75">
        <v>1285</v>
      </c>
      <c r="E15" s="76">
        <f t="shared" si="0"/>
        <v>2005</v>
      </c>
      <c r="F15" s="76" t="e">
        <f>#REF!</f>
        <v>#REF!</v>
      </c>
      <c r="G15" s="77" t="e">
        <f t="shared" si="1"/>
        <v>#REF!</v>
      </c>
      <c r="H15" s="77">
        <f t="shared" si="2"/>
        <v>2005</v>
      </c>
      <c r="I15" s="78">
        <v>1.56</v>
      </c>
    </row>
    <row r="16" spans="1:9" ht="12.75">
      <c r="A16" s="72" t="s">
        <v>59</v>
      </c>
      <c r="B16" s="73">
        <v>2366</v>
      </c>
      <c r="C16" s="74" t="s">
        <v>70</v>
      </c>
      <c r="D16" s="75">
        <v>857</v>
      </c>
      <c r="E16" s="76">
        <f t="shared" si="0"/>
        <v>1337</v>
      </c>
      <c r="F16" s="76" t="e">
        <f>#REF!</f>
        <v>#REF!</v>
      </c>
      <c r="G16" s="77" t="e">
        <f t="shared" si="1"/>
        <v>#REF!</v>
      </c>
      <c r="H16" s="77">
        <f t="shared" si="2"/>
        <v>1337</v>
      </c>
      <c r="I16" s="78">
        <v>1.56</v>
      </c>
    </row>
    <row r="17" spans="1:9" ht="12.75">
      <c r="A17" s="72" t="s">
        <v>59</v>
      </c>
      <c r="B17" s="73">
        <v>402666</v>
      </c>
      <c r="C17" s="74" t="s">
        <v>71</v>
      </c>
      <c r="D17" s="75">
        <v>500</v>
      </c>
      <c r="E17" s="76">
        <f t="shared" si="0"/>
        <v>780</v>
      </c>
      <c r="F17" s="76" t="e">
        <f>#REF!</f>
        <v>#REF!</v>
      </c>
      <c r="G17" s="77" t="e">
        <f t="shared" si="1"/>
        <v>#REF!</v>
      </c>
      <c r="H17" s="77">
        <f t="shared" si="2"/>
        <v>780</v>
      </c>
      <c r="I17" s="78">
        <v>1.56</v>
      </c>
    </row>
    <row r="18" spans="1:9" ht="12.75">
      <c r="A18" s="72" t="s">
        <v>59</v>
      </c>
      <c r="B18" s="73">
        <v>402667</v>
      </c>
      <c r="C18" s="74" t="s">
        <v>71</v>
      </c>
      <c r="D18" s="75">
        <v>571</v>
      </c>
      <c r="E18" s="76">
        <f t="shared" si="0"/>
        <v>891</v>
      </c>
      <c r="F18" s="76" t="e">
        <f>#REF!</f>
        <v>#REF!</v>
      </c>
      <c r="G18" s="77" t="e">
        <f t="shared" si="1"/>
        <v>#REF!</v>
      </c>
      <c r="H18" s="77">
        <f t="shared" si="2"/>
        <v>891</v>
      </c>
      <c r="I18" s="78">
        <v>1.56</v>
      </c>
    </row>
    <row r="19" spans="1:9" ht="12.75">
      <c r="A19" s="72" t="s">
        <v>59</v>
      </c>
      <c r="B19" s="73">
        <v>402671</v>
      </c>
      <c r="C19" s="74" t="s">
        <v>72</v>
      </c>
      <c r="D19" s="75">
        <v>612</v>
      </c>
      <c r="E19" s="76">
        <f t="shared" si="0"/>
        <v>955</v>
      </c>
      <c r="F19" s="76" t="e">
        <f>#REF!</f>
        <v>#REF!</v>
      </c>
      <c r="G19" s="77" t="e">
        <f t="shared" si="1"/>
        <v>#REF!</v>
      </c>
      <c r="H19" s="77">
        <f t="shared" si="2"/>
        <v>955</v>
      </c>
      <c r="I19" s="78">
        <v>1.56</v>
      </c>
    </row>
    <row r="20" spans="1:9" ht="12.75">
      <c r="A20" s="72" t="s">
        <v>59</v>
      </c>
      <c r="B20" s="73">
        <v>1349</v>
      </c>
      <c r="C20" s="74" t="s">
        <v>73</v>
      </c>
      <c r="D20" s="75">
        <v>865</v>
      </c>
      <c r="E20" s="76">
        <f t="shared" si="0"/>
        <v>1349</v>
      </c>
      <c r="F20" s="76" t="e">
        <f>#REF!</f>
        <v>#REF!</v>
      </c>
      <c r="G20" s="77" t="e">
        <f t="shared" si="1"/>
        <v>#REF!</v>
      </c>
      <c r="H20" s="77">
        <f t="shared" si="2"/>
        <v>1349</v>
      </c>
      <c r="I20" s="78">
        <v>1.56</v>
      </c>
    </row>
    <row r="21" spans="1:9" ht="12.75">
      <c r="A21" s="72" t="s">
        <v>59</v>
      </c>
      <c r="B21" s="73">
        <v>1350</v>
      </c>
      <c r="C21" s="74" t="s">
        <v>74</v>
      </c>
      <c r="D21" s="75">
        <v>432</v>
      </c>
      <c r="E21" s="76">
        <f t="shared" si="0"/>
        <v>674</v>
      </c>
      <c r="F21" s="76" t="e">
        <f>#REF!</f>
        <v>#REF!</v>
      </c>
      <c r="G21" s="77" t="e">
        <f t="shared" si="1"/>
        <v>#REF!</v>
      </c>
      <c r="H21" s="77">
        <f t="shared" si="2"/>
        <v>674</v>
      </c>
      <c r="I21" s="78">
        <v>1.56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"/>
  <sheetViews>
    <sheetView workbookViewId="0" topLeftCell="A1">
      <selection activeCell="J7" sqref="J7"/>
    </sheetView>
  </sheetViews>
  <sheetFormatPr defaultColWidth="8.00390625" defaultRowHeight="12.75"/>
  <cols>
    <col min="1" max="16384" width="9.00390625" style="0" customWidth="1"/>
  </cols>
  <sheetData>
    <row r="1" spans="1:5" ht="12.75">
      <c r="A1" s="63" t="s">
        <v>75</v>
      </c>
      <c r="B1" s="63"/>
      <c r="C1" s="63"/>
      <c r="D1" s="63"/>
      <c r="E1" s="63"/>
    </row>
  </sheetData>
  <sheetProtection selectLockedCells="1" selectUnlockedCells="1"/>
  <mergeCells count="1">
    <mergeCell ref="A1:E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kurkina</dc:creator>
  <cp:keywords/>
  <dc:description/>
  <cp:lastModifiedBy/>
  <cp:lastPrinted>2016-10-26T07:31:25Z</cp:lastPrinted>
  <dcterms:created xsi:type="dcterms:W3CDTF">2013-02-21T07:19:01Z</dcterms:created>
  <dcterms:modified xsi:type="dcterms:W3CDTF">2018-10-30T06:34:56Z</dcterms:modified>
  <cp:category/>
  <cp:version/>
  <cp:contentType/>
  <cp:contentStatus/>
  <cp:revision>2</cp:revision>
</cp:coreProperties>
</file>